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50" windowHeight="7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<sst xmlns="http://schemas.openxmlformats.org/spreadsheetml/2006/main" count="131" uniqueCount="71">
  <si>
    <t>Наименование главного распорядителя</t>
  </si>
  <si>
    <t xml:space="preserve">Р1 Своевременность представления реестра расходных  обязательств главными распорядителями бюджетных средств (далее-ГРБС,  РРО)       </t>
  </si>
  <si>
    <t xml:space="preserve">Р1 - количество дней отклонения даты регистрации письма ГРБС, к которому приложен  РРО  ГРБС  на   очередной финансовый год и плановый период в финансовое управление, от даты представления  РРО ГРБС, установленной управлением финансов </t>
  </si>
  <si>
    <t>Бальная оценка</t>
  </si>
  <si>
    <t xml:space="preserve">Р2 Доля бюджетных 
ассигнований, запланированных на реализацию районных целевых  программ           
</t>
  </si>
  <si>
    <t xml:space="preserve">Sвп – утвержденный объем расходов ГРБС, формируемых в рамках районных  
целевых  программ; 
</t>
  </si>
  <si>
    <t xml:space="preserve">S   -   утвержденный объем расходов ГРБС (за исключением субвенций и субсидий, предоставляемых в рамках окружных целевых программ) </t>
  </si>
  <si>
    <t>Расчет целевого значения индикатора</t>
  </si>
  <si>
    <t>Р3 Уровень исполнения расходов ГРБС за счет средств местного бюджета (без учета субвенций и  субсидий)</t>
  </si>
  <si>
    <t>Ркис – кассовые расходы ГРБС за счет средств местного бюджета (без учета субвенций и  субсидий) в отчетном периоде</t>
  </si>
  <si>
    <t>Ркпр – плановые расходы ГРБС за счет средств местного бюджета (без учета субвенций и субсидий)  в соответствии с кассовым планом по расходам за отчетный период</t>
  </si>
  <si>
    <t>Р4 Доля  объема расходов бюджета в IV квартале от среднего объема расходов за   1-III кварталы (без учета субвенций и субсидий</t>
  </si>
  <si>
    <t>Р5 Количество уведомлений о внесении изменений в бюджетную роспись расходов и лимитов бюджетных обязательств, связанных с перемещением бюджетных ассигнований, в ходе исполнения бюджета</t>
  </si>
  <si>
    <t xml:space="preserve">Р5– количество уведомлений  о внесении изменений в бюджетную роспись расходов и лимитов бюджетных обязательств в ходе исполнения бюджета в отчетном финансовом году </t>
  </si>
  <si>
    <t xml:space="preserve">Р6 Своевременное составление         
бюджетной росписи ГРБС к проекту бюджета и внесение изменений в нее
</t>
  </si>
  <si>
    <t xml:space="preserve">Р7 Объем неисполненных бюджетных ассигнований на конец отчетного финансового года </t>
  </si>
  <si>
    <t>b – объем бюджетных ассигнований ГРБС в отчетном финансовом году согласно отчету об исполнении бюджета с учетом внесенных в него изменений;</t>
  </si>
  <si>
    <t xml:space="preserve">e –кассовое исполнение расходов ГРБС в отчетном финансовом году </t>
  </si>
  <si>
    <t xml:space="preserve">Р8 Оценка качества планирования бюджетных           
ассигнований        
</t>
  </si>
  <si>
    <t>Оуточ – объем бюджетных ассигнований, перераспределенных  за отчетный период (для ГРБС, имеющих подведомственную сеть учреждений - между подведомственными    муниципальными учреждениями) без учета изменений, внесенных в связи с уточнением местного бюджета,</t>
  </si>
  <si>
    <t xml:space="preserve">Рп – плановый объем бюджетных ассигнований за отчетный период в соответствии с решением о местном бюджете </t>
  </si>
  <si>
    <t>D - объем дебиторской задолженности по расчетам с дебиторами по доходам в отчетном финансовом году по состоянию на 1 января года, следующего за отчетным годом</t>
  </si>
  <si>
    <t>Rf - кассовое исполнение по доходам, закрепленным за администратором доходов бюджета в отчетном финансовом году</t>
  </si>
  <si>
    <t>Дтнг – объем дебиторской задолженности ГРБС и подведомственных ему муниципальных учреждений на начало текущего года,</t>
  </si>
  <si>
    <t>Дтоп – объем дебиторской задолженности ГРБС и подведомственных ему муниципальных учреждений по состоянию на 1 число года, следующего за отчетным годом</t>
  </si>
  <si>
    <t>Ктп - объем просроченной кредиторской  задолженности ГРБС и подведомственных ему муниципальных учреждений по расчетам с кредиторами по состоянию на 1 января года, следующего за отчетным годом</t>
  </si>
  <si>
    <t>Sотк- количество отклоненных платежных поручений ГРБС в отчетном периоде</t>
  </si>
  <si>
    <t>Sобщ- общее количество платежных поручений ГРБС в отчетном периоде.</t>
  </si>
  <si>
    <t>Ктнм  – объем кредиторской задолженности ГРБС и подведомственных ему муниципальных учреждений на начало месяца</t>
  </si>
  <si>
    <t>Кткм – объем кредиторской задолженности ГРБС и подведомственных ему муниципальных учреждений на конец месяца,</t>
  </si>
  <si>
    <t xml:space="preserve">S   -   общая    сумма    бюджетных ассигнований, предусмотренных  ГРБС на текущий финансовый год в соответствии с решением о бюджете (без учета субвенций и субсидий) </t>
  </si>
  <si>
    <t>Кснх – количество контрольных мероприятий, в ходе которых  выявлены случаи недостач, хищений денежных средств и материальных ценностей за отчетный период</t>
  </si>
  <si>
    <t xml:space="preserve">Квкм – количество контрольных мероприятий, проведенных в отчетном периоде </t>
  </si>
  <si>
    <t>Наличие в годовой бюджетной отчетности за отчетный финансовый год заполненной таблицы  «Сведения о результатах мероприятий внутреннего контроля» по форме, утвержденной</t>
  </si>
  <si>
    <t xml:space="preserve">Наличие в годовой бюджетной отчетности за отчетный финансовый год заполненной таблицы «Сведения о проведении инвентаризаций» </t>
  </si>
  <si>
    <r>
      <t>Ркис</t>
    </r>
    <r>
      <rPr>
        <vertAlign val="subscript"/>
        <sz val="10"/>
        <rFont val="Times New Roman"/>
        <family val="1"/>
      </rPr>
      <t xml:space="preserve">(9мес.) </t>
    </r>
    <r>
      <rPr>
        <sz val="10"/>
        <rFont val="Times New Roman"/>
        <family val="1"/>
      </rPr>
      <t>- кассовые расходы (без учета субвенций и субсидий) произведенные ГРБС и подведомственными ему муниципальными бюджетными учреждениями за 9 месяцев отчетного года,</t>
    </r>
  </si>
  <si>
    <r>
      <t>Ркис</t>
    </r>
    <r>
      <rPr>
        <vertAlign val="subscript"/>
        <sz val="10"/>
        <rFont val="Times New Roman"/>
        <family val="1"/>
      </rPr>
      <t>(4кв.)</t>
    </r>
    <r>
      <rPr>
        <sz val="10"/>
        <rFont val="Times New Roman"/>
        <family val="1"/>
      </rPr>
      <t xml:space="preserve"> - кассовые расходы (без учета субвенций и субсидий) произведенные ГРБС и подведомственными ему муниципальными бюджетными  учреждениями в 4 квартале отчетного года</t>
    </r>
  </si>
  <si>
    <t xml:space="preserve">бюджетная роспись ГРБС составлена
с  соблюдением установленных сроков
</t>
  </si>
  <si>
    <t xml:space="preserve">представлены сведения </t>
  </si>
  <si>
    <t xml:space="preserve">годовая   бюджетная   отчетность представлена ГРБС  в  установленные сроки                              </t>
  </si>
  <si>
    <t>отчетность соответствует требованиям</t>
  </si>
  <si>
    <t>да</t>
  </si>
  <si>
    <t>нет</t>
  </si>
  <si>
    <t>Итого</t>
  </si>
  <si>
    <t>max</t>
  </si>
  <si>
    <t xml:space="preserve"> </t>
  </si>
  <si>
    <t>Отдел управления  муниципальным имуществом и земельных отношений администрации Дзержинского района</t>
  </si>
  <si>
    <t>Администрация Дзержинского района</t>
  </si>
  <si>
    <t>Финансовое управление администрации Дзержинского района</t>
  </si>
  <si>
    <t>Управление социальной защиты населения администрации Дзержинского района</t>
  </si>
  <si>
    <t>Управление образования администрации Дзержинского района</t>
  </si>
  <si>
    <t>Р9 Эффективность управления дебиторской задолженностью по расчетам с дебиторами по доходам</t>
  </si>
  <si>
    <t>Р10 Изменение дебиторской задолженности ГРБС и подведомственных ему муниципальных учреждений в отчетном периоде по сравнению с началом года</t>
  </si>
  <si>
    <t>Р11 Наличие у ГРБС и подведомственных ему муниципальных учреждений просроченной кредиторской задолженности</t>
  </si>
  <si>
    <t>Р12облюдение Порядка санкционирования оплаты денежных обязательств ГРБС. Доля отклоненных платежных поручений по отношению к общему объёму.</t>
  </si>
  <si>
    <t xml:space="preserve">Р13Ежемесячное изменение кредиторской  задолженности ГРБС и подведомственных ему муниципальных учреждений в течение отчетного периода </t>
  </si>
  <si>
    <t xml:space="preserve">Р14 Представление в составе годовой бюджетной отчетности
сведений о мерах по повышению           
эффективности  расходования        
бюджетных средств  </t>
  </si>
  <si>
    <t xml:space="preserve">Р15 Соблюдение сроков представления ГРБС годовой        
бюджетной отчетности
</t>
  </si>
  <si>
    <t>3дн</t>
  </si>
  <si>
    <t>Р167Соответствие предоставленной в финансовое управление бюджетной отчетности установленным требованиям</t>
  </si>
  <si>
    <t>5дн</t>
  </si>
  <si>
    <t>7дн</t>
  </si>
  <si>
    <t xml:space="preserve">Р17 Наличие недостач и хищений денежных средств и  
материальных ценностей
</t>
  </si>
  <si>
    <t>Р18 Осуществление мероприятий внутреннего контроля</t>
  </si>
  <si>
    <t>Р19 Проведение инвентаризаций</t>
  </si>
  <si>
    <t>Средняя оценка по показателю</t>
  </si>
  <si>
    <t>X</t>
  </si>
  <si>
    <t xml:space="preserve">Суммарная 
оценка качества
финансового 
менеджмента 
(КФМ)
</t>
  </si>
  <si>
    <t xml:space="preserve">Максимальная 
оценка качества
финансового 
менеджмента 
(MAX)
</t>
  </si>
  <si>
    <t xml:space="preserve">Рейтинговая 
оценка (R)
</t>
  </si>
  <si>
    <t>Оценка главных распорядителей бюджетных средств Дзержинского района по  финансовому менеджменту за 2014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</si>
</sst>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  <numFmt numFmtId="171" formatCode="0.0"/>
    <numFmt numFmtId="172" formatCode="0.000000"/>
    <numFmt numFmtId="173" formatCode="0.00000000"/>
    <numFmt numFmtId="174" formatCode="0.0000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8" fontId="2" fillId="33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168" fontId="2" fillId="0" borderId="10" xfId="0" applyNumberFormat="1" applyFont="1" applyFill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171" fontId="8" fillId="0" borderId="1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vertical="top"/>
    </xf>
    <xf numFmtId="168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right" vertical="top"/>
    </xf>
    <xf numFmtId="2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P13"/>
  <sheetViews>
    <sheetView tabSelected="1" zoomScale="85" zoomScaleNormal="85" zoomScalePageLayoutView="0" workbookViewId="0" topLeftCell="A1">
      <pane xSplit="1" ySplit="3" topLeftCell="AA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B4" sqref="AB4:AE4"/>
    </sheetView>
  </sheetViews>
  <sheetFormatPr defaultColWidth="9.00390625" defaultRowHeight="12.75"/>
  <cols>
    <col min="1" max="1" width="37.125" style="10" customWidth="1"/>
    <col min="2" max="2" width="34.125" style="0" customWidth="1"/>
    <col min="3" max="3" width="9.00390625" style="0" customWidth="1"/>
    <col min="4" max="4" width="20.125" style="0" customWidth="1"/>
    <col min="5" max="5" width="20.625" style="0" customWidth="1"/>
    <col min="8" max="8" width="17.875" style="0" customWidth="1"/>
    <col min="9" max="9" width="16.00390625" style="0" customWidth="1"/>
    <col min="10" max="10" width="11.00390625" style="0" customWidth="1"/>
    <col min="11" max="11" width="10.375" style="0" customWidth="1"/>
    <col min="12" max="12" width="17.25390625" style="0" customWidth="1"/>
    <col min="13" max="13" width="15.625" style="0" customWidth="1"/>
    <col min="14" max="14" width="16.75390625" style="0" customWidth="1"/>
    <col min="15" max="15" width="11.875" style="0" customWidth="1"/>
    <col min="16" max="16" width="34.125" style="0" customWidth="1"/>
    <col min="17" max="17" width="11.625" style="0" customWidth="1"/>
    <col min="18" max="18" width="18.125" style="0" customWidth="1"/>
    <col min="19" max="19" width="10.625" style="0" customWidth="1"/>
    <col min="20" max="20" width="22.625" style="0" customWidth="1"/>
    <col min="21" max="21" width="15.625" style="0" customWidth="1"/>
    <col min="22" max="22" width="16.75390625" style="0" customWidth="1"/>
    <col min="23" max="23" width="11.875" style="0" customWidth="1"/>
    <col min="24" max="24" width="31.00390625" style="0" customWidth="1"/>
    <col min="25" max="25" width="15.625" style="0" customWidth="1"/>
    <col min="26" max="26" width="16.75390625" style="0" customWidth="1"/>
    <col min="27" max="27" width="11.875" style="0" customWidth="1"/>
    <col min="28" max="28" width="31.00390625" style="0" customWidth="1"/>
    <col min="29" max="29" width="15.625" style="0" customWidth="1"/>
    <col min="30" max="30" width="16.75390625" style="0" customWidth="1"/>
    <col min="31" max="31" width="11.875" style="0" customWidth="1"/>
    <col min="32" max="32" width="31.00390625" style="0" customWidth="1"/>
    <col min="33" max="33" width="17.00390625" style="0" customWidth="1"/>
    <col min="34" max="34" width="16.75390625" style="0" customWidth="1"/>
    <col min="35" max="35" width="11.875" style="0" customWidth="1"/>
    <col min="36" max="36" width="34.125" style="0" customWidth="1"/>
    <col min="37" max="37" width="9.25390625" style="0" customWidth="1"/>
    <col min="38" max="38" width="13.00390625" style="0" customWidth="1"/>
    <col min="39" max="39" width="14.75390625" style="0" customWidth="1"/>
    <col min="40" max="41" width="11.875" style="0" customWidth="1"/>
    <col min="42" max="42" width="14.875" style="0" customWidth="1"/>
    <col min="43" max="43" width="15.125" style="0" customWidth="1"/>
    <col min="44" max="44" width="17.00390625" style="0" customWidth="1"/>
    <col min="45" max="45" width="16.75390625" style="0" customWidth="1"/>
    <col min="46" max="46" width="11.875" style="0" customWidth="1"/>
    <col min="47" max="47" width="21.75390625" style="0" customWidth="1"/>
    <col min="48" max="48" width="11.375" style="0" customWidth="1"/>
    <col min="49" max="49" width="19.75390625" style="0" customWidth="1"/>
    <col min="50" max="50" width="11.125" style="0" customWidth="1"/>
    <col min="51" max="51" width="19.25390625" style="0" customWidth="1"/>
    <col min="52" max="52" width="11.75390625" style="0" customWidth="1"/>
    <col min="53" max="53" width="18.875" style="0" customWidth="1"/>
    <col min="54" max="54" width="17.00390625" style="0" customWidth="1"/>
    <col min="55" max="55" width="16.75390625" style="0" customWidth="1"/>
    <col min="56" max="56" width="11.875" style="0" customWidth="1"/>
    <col min="57" max="57" width="34.125" style="0" customWidth="1"/>
    <col min="58" max="58" width="17.375" style="0" customWidth="1"/>
    <col min="59" max="59" width="34.125" style="0" customWidth="1"/>
    <col min="60" max="60" width="14.625" style="0" customWidth="1"/>
    <col min="61" max="65" width="0" style="0" hidden="1" customWidth="1"/>
    <col min="66" max="66" width="13.25390625" style="0" customWidth="1"/>
    <col min="67" max="67" width="13.375" style="0" customWidth="1"/>
    <col min="68" max="68" width="11.25390625" style="0" customWidth="1"/>
  </cols>
  <sheetData>
    <row r="2" ht="15">
      <c r="A2" s="12" t="s">
        <v>70</v>
      </c>
    </row>
    <row r="3" ht="12.75">
      <c r="A3" s="11"/>
    </row>
    <row r="4" spans="1:68" ht="72.75" customHeight="1">
      <c r="A4" s="27" t="s">
        <v>0</v>
      </c>
      <c r="B4" s="25" t="s">
        <v>1</v>
      </c>
      <c r="C4" s="25"/>
      <c r="D4" s="25" t="s">
        <v>4</v>
      </c>
      <c r="E4" s="25"/>
      <c r="F4" s="25"/>
      <c r="G4" s="25"/>
      <c r="H4" s="25" t="s">
        <v>8</v>
      </c>
      <c r="I4" s="25"/>
      <c r="J4" s="25"/>
      <c r="K4" s="25"/>
      <c r="L4" s="27" t="s">
        <v>11</v>
      </c>
      <c r="M4" s="28"/>
      <c r="N4" s="28"/>
      <c r="O4" s="28"/>
      <c r="P4" s="25" t="s">
        <v>12</v>
      </c>
      <c r="Q4" s="25"/>
      <c r="R4" s="25" t="s">
        <v>14</v>
      </c>
      <c r="S4" s="25"/>
      <c r="T4" s="25" t="s">
        <v>15</v>
      </c>
      <c r="U4" s="26"/>
      <c r="V4" s="26"/>
      <c r="W4" s="26"/>
      <c r="X4" s="25" t="s">
        <v>18</v>
      </c>
      <c r="Y4" s="26"/>
      <c r="Z4" s="26"/>
      <c r="AA4" s="26"/>
      <c r="AB4" s="25" t="s">
        <v>51</v>
      </c>
      <c r="AC4" s="26"/>
      <c r="AD4" s="26"/>
      <c r="AE4" s="26"/>
      <c r="AF4" s="25" t="s">
        <v>52</v>
      </c>
      <c r="AG4" s="26"/>
      <c r="AH4" s="26"/>
      <c r="AI4" s="26"/>
      <c r="AJ4" s="25" t="s">
        <v>53</v>
      </c>
      <c r="AK4" s="25"/>
      <c r="AL4" s="25" t="s">
        <v>54</v>
      </c>
      <c r="AM4" s="26"/>
      <c r="AN4" s="26"/>
      <c r="AO4" s="26"/>
      <c r="AP4" s="25" t="s">
        <v>55</v>
      </c>
      <c r="AQ4" s="26"/>
      <c r="AR4" s="26"/>
      <c r="AS4" s="26"/>
      <c r="AT4" s="26"/>
      <c r="AU4" s="25" t="s">
        <v>56</v>
      </c>
      <c r="AV4" s="25"/>
      <c r="AW4" s="25" t="s">
        <v>57</v>
      </c>
      <c r="AX4" s="25"/>
      <c r="AY4" s="25" t="s">
        <v>59</v>
      </c>
      <c r="AZ4" s="25"/>
      <c r="BA4" s="25" t="s">
        <v>62</v>
      </c>
      <c r="BB4" s="26"/>
      <c r="BC4" s="26"/>
      <c r="BD4" s="26"/>
      <c r="BE4" s="25" t="s">
        <v>63</v>
      </c>
      <c r="BF4" s="25"/>
      <c r="BG4" s="25" t="s">
        <v>64</v>
      </c>
      <c r="BH4" s="25"/>
      <c r="BI4" s="6" t="s">
        <v>43</v>
      </c>
      <c r="BN4" s="6"/>
      <c r="BO4" s="6"/>
      <c r="BP4" s="6"/>
    </row>
    <row r="5" spans="1:68" ht="173.25" customHeight="1">
      <c r="A5" s="27"/>
      <c r="B5" s="2" t="s">
        <v>2</v>
      </c>
      <c r="C5" s="2" t="s">
        <v>3</v>
      </c>
      <c r="D5" s="2" t="s">
        <v>5</v>
      </c>
      <c r="E5" s="2" t="s">
        <v>6</v>
      </c>
      <c r="F5" s="3" t="s">
        <v>7</v>
      </c>
      <c r="G5" s="2" t="s">
        <v>3</v>
      </c>
      <c r="H5" s="1" t="s">
        <v>9</v>
      </c>
      <c r="I5" s="1" t="s">
        <v>10</v>
      </c>
      <c r="J5" s="3" t="s">
        <v>7</v>
      </c>
      <c r="K5" s="2" t="s">
        <v>3</v>
      </c>
      <c r="L5" s="1" t="s">
        <v>35</v>
      </c>
      <c r="M5" s="1" t="s">
        <v>36</v>
      </c>
      <c r="N5" s="8" t="s">
        <v>7</v>
      </c>
      <c r="O5" s="1" t="s">
        <v>3</v>
      </c>
      <c r="P5" s="2" t="s">
        <v>13</v>
      </c>
      <c r="Q5" s="2" t="s">
        <v>3</v>
      </c>
      <c r="R5" s="2" t="s">
        <v>37</v>
      </c>
      <c r="S5" s="2" t="s">
        <v>3</v>
      </c>
      <c r="T5" s="2" t="s">
        <v>16</v>
      </c>
      <c r="U5" s="2" t="s">
        <v>17</v>
      </c>
      <c r="V5" s="3" t="s">
        <v>7</v>
      </c>
      <c r="W5" s="2" t="s">
        <v>3</v>
      </c>
      <c r="X5" s="2" t="s">
        <v>19</v>
      </c>
      <c r="Y5" s="2" t="s">
        <v>20</v>
      </c>
      <c r="Z5" s="3" t="s">
        <v>7</v>
      </c>
      <c r="AA5" s="2" t="s">
        <v>3</v>
      </c>
      <c r="AB5" s="2" t="s">
        <v>21</v>
      </c>
      <c r="AC5" s="2" t="s">
        <v>22</v>
      </c>
      <c r="AD5" s="3" t="s">
        <v>7</v>
      </c>
      <c r="AE5" s="2" t="s">
        <v>3</v>
      </c>
      <c r="AF5" s="2" t="s">
        <v>23</v>
      </c>
      <c r="AG5" s="2" t="s">
        <v>24</v>
      </c>
      <c r="AH5" s="3" t="s">
        <v>7</v>
      </c>
      <c r="AI5" s="2" t="s">
        <v>3</v>
      </c>
      <c r="AJ5" s="2" t="s">
        <v>25</v>
      </c>
      <c r="AK5" s="2" t="s">
        <v>3</v>
      </c>
      <c r="AL5" s="2" t="s">
        <v>26</v>
      </c>
      <c r="AM5" s="2" t="s">
        <v>27</v>
      </c>
      <c r="AN5" s="3" t="s">
        <v>7</v>
      </c>
      <c r="AO5" s="2" t="s">
        <v>3</v>
      </c>
      <c r="AP5" s="2" t="s">
        <v>28</v>
      </c>
      <c r="AQ5" s="2" t="s">
        <v>29</v>
      </c>
      <c r="AR5" s="2" t="s">
        <v>30</v>
      </c>
      <c r="AS5" s="3" t="s">
        <v>7</v>
      </c>
      <c r="AT5" s="2" t="s">
        <v>3</v>
      </c>
      <c r="AU5" s="2" t="s">
        <v>38</v>
      </c>
      <c r="AV5" s="2" t="s">
        <v>3</v>
      </c>
      <c r="AW5" s="2" t="s">
        <v>39</v>
      </c>
      <c r="AX5" s="2" t="s">
        <v>3</v>
      </c>
      <c r="AY5" s="2" t="s">
        <v>40</v>
      </c>
      <c r="AZ5" s="2" t="s">
        <v>3</v>
      </c>
      <c r="BA5" s="2" t="s">
        <v>31</v>
      </c>
      <c r="BB5" s="4" t="s">
        <v>32</v>
      </c>
      <c r="BC5" s="3" t="s">
        <v>7</v>
      </c>
      <c r="BD5" s="2" t="s">
        <v>3</v>
      </c>
      <c r="BE5" s="2" t="s">
        <v>33</v>
      </c>
      <c r="BF5" s="2" t="s">
        <v>3</v>
      </c>
      <c r="BG5" s="2" t="s">
        <v>34</v>
      </c>
      <c r="BH5" s="2" t="s">
        <v>3</v>
      </c>
      <c r="BI5" s="2" t="s">
        <v>3</v>
      </c>
      <c r="BJ5" s="1" t="s">
        <v>44</v>
      </c>
      <c r="BK5" s="6"/>
      <c r="BL5" s="6"/>
      <c r="BN5" s="21" t="s">
        <v>67</v>
      </c>
      <c r="BO5" s="21" t="s">
        <v>68</v>
      </c>
      <c r="BP5" s="21" t="s">
        <v>69</v>
      </c>
    </row>
    <row r="6" spans="1:68" ht="39.75" customHeight="1">
      <c r="A6" s="1" t="s">
        <v>46</v>
      </c>
      <c r="B6" s="18">
        <v>0</v>
      </c>
      <c r="C6" s="14">
        <v>5</v>
      </c>
      <c r="D6" s="14">
        <v>6217.1</v>
      </c>
      <c r="E6" s="14">
        <v>4828</v>
      </c>
      <c r="F6" s="15">
        <f>E6/D6*100</f>
        <v>77.65678531791349</v>
      </c>
      <c r="G6" s="14">
        <v>5</v>
      </c>
      <c r="H6" s="14">
        <v>3945.6</v>
      </c>
      <c r="I6" s="14">
        <v>4828</v>
      </c>
      <c r="J6" s="16">
        <f>H6/I6*100</f>
        <v>81.72328086164042</v>
      </c>
      <c r="K6" s="14">
        <v>1</v>
      </c>
      <c r="L6" s="14">
        <v>2850.3</v>
      </c>
      <c r="M6" s="14">
        <v>1095.3</v>
      </c>
      <c r="N6" s="15">
        <f>M6/(L6+M6)*100</f>
        <v>27.76003649635036</v>
      </c>
      <c r="O6" s="14">
        <v>4</v>
      </c>
      <c r="P6" s="14">
        <v>6</v>
      </c>
      <c r="Q6" s="14">
        <v>4</v>
      </c>
      <c r="R6" s="13" t="s">
        <v>41</v>
      </c>
      <c r="S6" s="14">
        <v>5</v>
      </c>
      <c r="T6" s="14">
        <v>6217.1</v>
      </c>
      <c r="U6" s="14">
        <v>5275.6</v>
      </c>
      <c r="V6" s="16">
        <f>(T6-U6)/T6*100</f>
        <v>15.143716523781183</v>
      </c>
      <c r="W6" s="14">
        <v>1</v>
      </c>
      <c r="X6" s="14">
        <v>632.1</v>
      </c>
      <c r="Y6" s="14">
        <v>6217.1</v>
      </c>
      <c r="Z6" s="15">
        <v>3</v>
      </c>
      <c r="AA6" s="14">
        <v>4</v>
      </c>
      <c r="AB6" s="14">
        <v>0</v>
      </c>
      <c r="AC6" s="15">
        <v>6163.1</v>
      </c>
      <c r="AD6" s="14">
        <f>AB6/AC6*100</f>
        <v>0</v>
      </c>
      <c r="AE6" s="14">
        <v>5</v>
      </c>
      <c r="AF6" s="19">
        <v>-33.3</v>
      </c>
      <c r="AG6" s="19">
        <v>0</v>
      </c>
      <c r="AH6" s="14">
        <v>0</v>
      </c>
      <c r="AI6" s="19">
        <v>5</v>
      </c>
      <c r="AJ6" s="19">
        <v>0</v>
      </c>
      <c r="AK6" s="19">
        <v>5</v>
      </c>
      <c r="AL6" s="14">
        <v>0</v>
      </c>
      <c r="AM6" s="14">
        <v>206</v>
      </c>
      <c r="AN6" s="17">
        <f>AL6/AM6*100</f>
        <v>0</v>
      </c>
      <c r="AO6" s="14">
        <v>5</v>
      </c>
      <c r="AP6" s="14">
        <v>0</v>
      </c>
      <c r="AQ6" s="14">
        <v>866.3</v>
      </c>
      <c r="AR6" s="14">
        <f>SUM(I6)</f>
        <v>4828</v>
      </c>
      <c r="AS6" s="14" t="b">
        <f>AQ6-AP6&lt;AR6/12</f>
        <v>0</v>
      </c>
      <c r="AT6" s="14">
        <v>0</v>
      </c>
      <c r="AU6" s="14" t="s">
        <v>41</v>
      </c>
      <c r="AV6" s="14">
        <v>5</v>
      </c>
      <c r="AW6" s="14" t="s">
        <v>41</v>
      </c>
      <c r="AX6" s="14">
        <v>5</v>
      </c>
      <c r="AY6" s="14" t="s">
        <v>41</v>
      </c>
      <c r="AZ6" s="14">
        <v>5</v>
      </c>
      <c r="BA6" s="14">
        <v>0</v>
      </c>
      <c r="BB6" s="14">
        <v>0</v>
      </c>
      <c r="BC6" s="14">
        <v>0</v>
      </c>
      <c r="BD6" s="14">
        <v>5</v>
      </c>
      <c r="BE6" s="5" t="s">
        <v>41</v>
      </c>
      <c r="BF6" s="5">
        <v>5</v>
      </c>
      <c r="BG6" s="14" t="s">
        <v>42</v>
      </c>
      <c r="BH6" s="14">
        <v>0</v>
      </c>
      <c r="BI6" s="6" t="e">
        <f>BH6+BF6+BD6+AZ6+AX6+AV6+AT6+AO6+AK6+AI6+AE6+#REF!+AA6+W6+S6+Q6+O6+K6+G6+C6</f>
        <v>#REF!</v>
      </c>
      <c r="BJ6" s="6">
        <v>100</v>
      </c>
      <c r="BK6" s="7" t="e">
        <f>BI6/BJ6</f>
        <v>#REF!</v>
      </c>
      <c r="BL6" s="9" t="e">
        <f>BK6*5</f>
        <v>#REF!</v>
      </c>
      <c r="BN6" s="22">
        <f>SUM(C6+G6+K6+O6+Q6+S6+W6+AA6+AE6+AI6+AK6+AO6+AT6+AV6+AX6+AZ6+BD6+BF6+BH6)</f>
        <v>74</v>
      </c>
      <c r="BO6" s="23">
        <v>90</v>
      </c>
      <c r="BP6" s="24">
        <f>SUM(BN6/BO6)*5</f>
        <v>4.111111111111111</v>
      </c>
    </row>
    <row r="7" spans="1:68" ht="20.25" customHeight="1">
      <c r="A7" s="1" t="s">
        <v>47</v>
      </c>
      <c r="B7" s="18" t="s">
        <v>60</v>
      </c>
      <c r="C7" s="14">
        <v>0</v>
      </c>
      <c r="D7" s="14">
        <v>54639.8</v>
      </c>
      <c r="E7" s="14">
        <v>21126</v>
      </c>
      <c r="F7" s="15">
        <f>E7/D7*100</f>
        <v>38.66412395360159</v>
      </c>
      <c r="G7" s="14">
        <v>3</v>
      </c>
      <c r="H7" s="14">
        <v>38245.5</v>
      </c>
      <c r="I7" s="14">
        <v>43371.6</v>
      </c>
      <c r="J7" s="16">
        <f>H7/I7*100</f>
        <v>88.18097556926652</v>
      </c>
      <c r="K7" s="14">
        <v>2</v>
      </c>
      <c r="L7" s="14">
        <v>18359.2</v>
      </c>
      <c r="M7" s="14">
        <v>19886.3</v>
      </c>
      <c r="N7" s="15">
        <f>M7/(L7+M7)*100</f>
        <v>51.996444026094565</v>
      </c>
      <c r="O7" s="14">
        <v>3</v>
      </c>
      <c r="P7" s="14">
        <v>19</v>
      </c>
      <c r="Q7" s="14">
        <v>3</v>
      </c>
      <c r="R7" s="13" t="s">
        <v>41</v>
      </c>
      <c r="S7" s="14">
        <v>5</v>
      </c>
      <c r="T7" s="14">
        <v>77368.2</v>
      </c>
      <c r="U7" s="14">
        <v>70856.7</v>
      </c>
      <c r="V7" s="16">
        <f>(T7-U7)/T7*100</f>
        <v>8.416248536220309</v>
      </c>
      <c r="W7" s="14">
        <v>2</v>
      </c>
      <c r="X7" s="14">
        <v>2762.8</v>
      </c>
      <c r="Y7" s="14">
        <v>77368.2</v>
      </c>
      <c r="Z7" s="15">
        <f>X7/Y7*100</f>
        <v>3.57097618918367</v>
      </c>
      <c r="AA7" s="14">
        <v>4</v>
      </c>
      <c r="AB7" s="14">
        <v>0</v>
      </c>
      <c r="AC7" s="15">
        <v>50</v>
      </c>
      <c r="AD7" s="14">
        <f>AB7/AC7*100</f>
        <v>0</v>
      </c>
      <c r="AE7" s="14">
        <v>5</v>
      </c>
      <c r="AF7" s="14">
        <v>0</v>
      </c>
      <c r="AG7" s="14">
        <v>0</v>
      </c>
      <c r="AH7" s="14">
        <f>AG7-AF7</f>
        <v>0</v>
      </c>
      <c r="AI7" s="14">
        <v>5</v>
      </c>
      <c r="AJ7" s="14">
        <v>0</v>
      </c>
      <c r="AK7" s="14">
        <v>5</v>
      </c>
      <c r="AL7" s="14">
        <v>0</v>
      </c>
      <c r="AM7" s="14">
        <v>2367</v>
      </c>
      <c r="AN7" s="17">
        <f>AL7/AM7*100</f>
        <v>0</v>
      </c>
      <c r="AO7" s="14">
        <v>5</v>
      </c>
      <c r="AP7" s="14">
        <v>3607</v>
      </c>
      <c r="AQ7" s="14">
        <v>254.2</v>
      </c>
      <c r="AR7" s="14">
        <f>SUM(I7)</f>
        <v>43371.6</v>
      </c>
      <c r="AS7" s="14" t="b">
        <f>AQ7-AP7&lt;AR7/12</f>
        <v>1</v>
      </c>
      <c r="AT7" s="14">
        <v>5</v>
      </c>
      <c r="AU7" s="14" t="s">
        <v>41</v>
      </c>
      <c r="AV7" s="14">
        <v>5</v>
      </c>
      <c r="AW7" s="14" t="s">
        <v>60</v>
      </c>
      <c r="AX7" s="14">
        <v>0</v>
      </c>
      <c r="AY7" s="14" t="s">
        <v>41</v>
      </c>
      <c r="AZ7" s="14">
        <v>5</v>
      </c>
      <c r="BA7" s="14">
        <v>0</v>
      </c>
      <c r="BB7" s="14">
        <v>0</v>
      </c>
      <c r="BC7" s="14">
        <v>0</v>
      </c>
      <c r="BD7" s="14">
        <v>5</v>
      </c>
      <c r="BE7" s="5" t="s">
        <v>41</v>
      </c>
      <c r="BF7" s="5">
        <v>5</v>
      </c>
      <c r="BG7" s="14" t="s">
        <v>42</v>
      </c>
      <c r="BH7" s="14">
        <v>0</v>
      </c>
      <c r="BI7" s="6" t="e">
        <f>BH7+BF7+BD7+AZ7+AX7+AV7+AT7+AO7+AK7+AI7+AE7+#REF!+AA7+W7+S7+Q7+O7+K7+G7+C7</f>
        <v>#REF!</v>
      </c>
      <c r="BJ7" s="6">
        <v>100</v>
      </c>
      <c r="BK7" s="7" t="e">
        <f>BI7/BJ7</f>
        <v>#REF!</v>
      </c>
      <c r="BL7" s="9" t="e">
        <f>BK7*5</f>
        <v>#REF!</v>
      </c>
      <c r="BN7" s="22">
        <f>SUM(C7+G7+K7+O7+Q7+S7+W7+AA7+AE7+AI7+AK7+AO7+AT7+AV7+AX7+AZ7+BD7+BF7+BH7)</f>
        <v>67</v>
      </c>
      <c r="BO7" s="23">
        <v>90</v>
      </c>
      <c r="BP7" s="24">
        <f>SUM(BN7/BO7)*5</f>
        <v>3.7222222222222223</v>
      </c>
    </row>
    <row r="8" spans="1:68" ht="25.5">
      <c r="A8" s="2" t="s">
        <v>48</v>
      </c>
      <c r="B8" s="19">
        <v>0</v>
      </c>
      <c r="C8" s="14">
        <v>5</v>
      </c>
      <c r="D8" s="14">
        <v>83145.2</v>
      </c>
      <c r="E8" s="14">
        <v>74070.8</v>
      </c>
      <c r="F8" s="15">
        <f>E8/D8*100</f>
        <v>89.0860807358693</v>
      </c>
      <c r="G8" s="14">
        <v>5</v>
      </c>
      <c r="H8" s="14">
        <v>73470.2</v>
      </c>
      <c r="I8" s="14">
        <v>74266.9</v>
      </c>
      <c r="J8" s="16">
        <f>H8/I8*100</f>
        <v>98.92724753557776</v>
      </c>
      <c r="K8" s="14">
        <v>4</v>
      </c>
      <c r="L8" s="14">
        <v>52466.4</v>
      </c>
      <c r="M8" s="14">
        <v>21003.8</v>
      </c>
      <c r="N8" s="15">
        <f>M8/(L8+M8)*100</f>
        <v>28.588189497238336</v>
      </c>
      <c r="O8" s="14">
        <v>4</v>
      </c>
      <c r="P8" s="14">
        <v>11</v>
      </c>
      <c r="Q8" s="14">
        <v>3</v>
      </c>
      <c r="R8" s="13" t="s">
        <v>41</v>
      </c>
      <c r="S8" s="14">
        <v>5</v>
      </c>
      <c r="T8" s="14">
        <v>89663.6</v>
      </c>
      <c r="U8" s="14">
        <v>88706.2</v>
      </c>
      <c r="V8" s="16">
        <f>(T8-U8)/T8*100</f>
        <v>1.0677688604963538</v>
      </c>
      <c r="W8" s="14">
        <v>3</v>
      </c>
      <c r="X8" s="14">
        <v>338.2</v>
      </c>
      <c r="Y8" s="14">
        <v>89663.6</v>
      </c>
      <c r="Z8" s="15">
        <f>X8/Y8*100</f>
        <v>0.37718762128667593</v>
      </c>
      <c r="AA8" s="14">
        <v>4</v>
      </c>
      <c r="AB8" s="14">
        <v>0</v>
      </c>
      <c r="AC8" s="15">
        <v>364</v>
      </c>
      <c r="AD8" s="14">
        <f>AB8/AC8*100</f>
        <v>0</v>
      </c>
      <c r="AE8" s="14">
        <v>5</v>
      </c>
      <c r="AF8" s="19">
        <v>0</v>
      </c>
      <c r="AG8" s="19">
        <v>7.8</v>
      </c>
      <c r="AH8" s="14">
        <f>AG8-AF8</f>
        <v>7.8</v>
      </c>
      <c r="AI8" s="19">
        <v>0</v>
      </c>
      <c r="AJ8" s="19">
        <v>0</v>
      </c>
      <c r="AK8" s="19">
        <v>5</v>
      </c>
      <c r="AL8" s="14">
        <v>0</v>
      </c>
      <c r="AM8" s="14">
        <v>998</v>
      </c>
      <c r="AN8" s="17">
        <f>AL8/AM8*100</f>
        <v>0</v>
      </c>
      <c r="AO8" s="14">
        <v>5</v>
      </c>
      <c r="AP8" s="14">
        <v>264.8</v>
      </c>
      <c r="AQ8" s="14">
        <v>220.7</v>
      </c>
      <c r="AR8" s="14">
        <f>SUM(I8)</f>
        <v>74266.9</v>
      </c>
      <c r="AS8" s="14" t="b">
        <f>AQ8-AP8&lt;AR8/12</f>
        <v>1</v>
      </c>
      <c r="AT8" s="14">
        <v>5</v>
      </c>
      <c r="AU8" s="14" t="s">
        <v>41</v>
      </c>
      <c r="AV8" s="14">
        <v>5</v>
      </c>
      <c r="AW8" s="14" t="s">
        <v>41</v>
      </c>
      <c r="AX8" s="14">
        <v>5</v>
      </c>
      <c r="AY8" s="14" t="s">
        <v>41</v>
      </c>
      <c r="AZ8" s="14">
        <v>5</v>
      </c>
      <c r="BA8" s="14">
        <v>0</v>
      </c>
      <c r="BB8" s="14">
        <v>1</v>
      </c>
      <c r="BC8" s="14">
        <v>0</v>
      </c>
      <c r="BD8" s="14">
        <v>5</v>
      </c>
      <c r="BE8" s="5" t="s">
        <v>41</v>
      </c>
      <c r="BF8" s="5">
        <v>5</v>
      </c>
      <c r="BG8" s="14" t="s">
        <v>41</v>
      </c>
      <c r="BH8" s="14">
        <v>5</v>
      </c>
      <c r="BI8" s="6" t="e">
        <f>BH8+BF8+BD8+AZ8+AX8+AV8+AT8+AO8+AK8+AI8+AE8+#REF!+AA8+W8+S8+Q8+O8+K8+G8+C8</f>
        <v>#REF!</v>
      </c>
      <c r="BJ8" s="6">
        <v>100</v>
      </c>
      <c r="BK8" s="7" t="e">
        <f>BI8/BJ8</f>
        <v>#REF!</v>
      </c>
      <c r="BL8" s="9" t="e">
        <f>BK8*5</f>
        <v>#REF!</v>
      </c>
      <c r="BN8" s="22">
        <f>SUM(C8+G8+K8+O8+Q8+S8+W8+AA8+AE8+AI8+AK8+AO8+AT8+AV8+AX8+AZ8+BD8+BF8+BH8)</f>
        <v>83</v>
      </c>
      <c r="BO8" s="23">
        <v>90</v>
      </c>
      <c r="BP8" s="24">
        <f>SUM(BN8/BO8)*5</f>
        <v>4.611111111111112</v>
      </c>
    </row>
    <row r="9" spans="1:68" ht="31.5" customHeight="1">
      <c r="A9" s="2" t="s">
        <v>49</v>
      </c>
      <c r="B9" s="18">
        <v>0</v>
      </c>
      <c r="C9" s="14">
        <v>5</v>
      </c>
      <c r="D9" s="14">
        <v>93418.5</v>
      </c>
      <c r="E9" s="14">
        <v>899.9</v>
      </c>
      <c r="F9" s="15">
        <f>E9/D9*100</f>
        <v>0.9632995605795426</v>
      </c>
      <c r="G9" s="14">
        <v>0</v>
      </c>
      <c r="H9" s="14">
        <v>899.9</v>
      </c>
      <c r="I9" s="14">
        <v>899.9</v>
      </c>
      <c r="J9" s="16">
        <f>H9/I9*100</f>
        <v>100</v>
      </c>
      <c r="K9" s="14">
        <v>5</v>
      </c>
      <c r="L9" s="14">
        <v>633.6</v>
      </c>
      <c r="M9" s="14">
        <v>236.4</v>
      </c>
      <c r="N9" s="15">
        <f>M9/(L9+M9)*100</f>
        <v>27.172413793103452</v>
      </c>
      <c r="O9" s="14">
        <v>4</v>
      </c>
      <c r="P9" s="14">
        <v>66</v>
      </c>
      <c r="Q9" s="14">
        <v>1</v>
      </c>
      <c r="R9" s="13" t="s">
        <v>41</v>
      </c>
      <c r="S9" s="14">
        <v>5</v>
      </c>
      <c r="T9" s="14">
        <v>93418.5</v>
      </c>
      <c r="U9" s="14">
        <v>92501.8</v>
      </c>
      <c r="V9" s="16">
        <f>(T9-U9)/T9*100</f>
        <v>0.9812831505536881</v>
      </c>
      <c r="W9" s="14">
        <v>4</v>
      </c>
      <c r="X9" s="14">
        <v>432</v>
      </c>
      <c r="Y9" s="14">
        <v>93418.5</v>
      </c>
      <c r="Z9" s="16">
        <f>X9/Y9*100</f>
        <v>0.4624351707638209</v>
      </c>
      <c r="AA9" s="14">
        <v>4</v>
      </c>
      <c r="AB9" s="19" t="s">
        <v>66</v>
      </c>
      <c r="AC9" s="19" t="s">
        <v>66</v>
      </c>
      <c r="AD9" s="19" t="s">
        <v>66</v>
      </c>
      <c r="AE9" s="19">
        <v>0</v>
      </c>
      <c r="AF9" s="14">
        <v>1222.9</v>
      </c>
      <c r="AG9" s="14">
        <v>1115.3</v>
      </c>
      <c r="AH9" s="14">
        <f>AG9-AF9</f>
        <v>-107.60000000000014</v>
      </c>
      <c r="AI9" s="14">
        <v>4</v>
      </c>
      <c r="AJ9" s="14">
        <v>0</v>
      </c>
      <c r="AK9" s="14">
        <v>5</v>
      </c>
      <c r="AL9" s="14">
        <v>0</v>
      </c>
      <c r="AM9" s="14">
        <v>1553</v>
      </c>
      <c r="AN9" s="17">
        <f>AL9/AM9*100</f>
        <v>0</v>
      </c>
      <c r="AO9" s="14">
        <v>5</v>
      </c>
      <c r="AP9" s="14">
        <v>31.1</v>
      </c>
      <c r="AQ9" s="14">
        <v>16.5</v>
      </c>
      <c r="AR9" s="14">
        <f>SUM(I9)</f>
        <v>899.9</v>
      </c>
      <c r="AS9" s="14" t="b">
        <f>AQ9-AP9&lt;AR9/12</f>
        <v>1</v>
      </c>
      <c r="AT9" s="14">
        <v>5</v>
      </c>
      <c r="AU9" s="14" t="s">
        <v>41</v>
      </c>
      <c r="AV9" s="14">
        <v>5</v>
      </c>
      <c r="AW9" s="14" t="s">
        <v>58</v>
      </c>
      <c r="AX9" s="14">
        <v>0</v>
      </c>
      <c r="AY9" s="14" t="s">
        <v>41</v>
      </c>
      <c r="AZ9" s="14">
        <v>5</v>
      </c>
      <c r="BA9" s="14">
        <v>0</v>
      </c>
      <c r="BB9" s="14">
        <v>0</v>
      </c>
      <c r="BC9" s="14">
        <v>0</v>
      </c>
      <c r="BD9" s="14">
        <v>5</v>
      </c>
      <c r="BE9" s="5" t="s">
        <v>41</v>
      </c>
      <c r="BF9" s="5">
        <v>5</v>
      </c>
      <c r="BG9" s="14" t="s">
        <v>42</v>
      </c>
      <c r="BH9" s="14">
        <v>0</v>
      </c>
      <c r="BI9" s="6" t="e">
        <f>BH9+BF9+BD9+AZ9+AX9+AV9+AT9+AO9+AK9+AI9+AE9+#REF!+AA9+W9+S9+Q9+O9+K9+G9+C9</f>
        <v>#REF!</v>
      </c>
      <c r="BJ9" s="6">
        <v>100</v>
      </c>
      <c r="BK9" s="7" t="e">
        <f>BI9/BJ9</f>
        <v>#REF!</v>
      </c>
      <c r="BL9" s="9" t="e">
        <f>BK9*5</f>
        <v>#REF!</v>
      </c>
      <c r="BN9" s="22">
        <f>SUM(C9+G9+K9+O9+Q9+S9+W9+AA9+AE9+AI9+AK9+AO9+AT9+AV9+AX9+AZ9+BD9+BF9+BH9)</f>
        <v>67</v>
      </c>
      <c r="BO9" s="23">
        <v>85</v>
      </c>
      <c r="BP9" s="24">
        <f>SUM(BN9/BO9)*5</f>
        <v>3.941176470588235</v>
      </c>
    </row>
    <row r="10" spans="1:68" ht="29.25" customHeight="1">
      <c r="A10" s="2" t="s">
        <v>50</v>
      </c>
      <c r="B10" s="18" t="s">
        <v>58</v>
      </c>
      <c r="C10" s="14">
        <v>2</v>
      </c>
      <c r="D10" s="14">
        <v>268429.2</v>
      </c>
      <c r="E10" s="14">
        <v>107825.9</v>
      </c>
      <c r="F10" s="15">
        <f>E10/D10*100</f>
        <v>40.16921407954126</v>
      </c>
      <c r="G10" s="14">
        <v>4</v>
      </c>
      <c r="H10" s="14">
        <v>106579</v>
      </c>
      <c r="I10" s="14">
        <v>107826</v>
      </c>
      <c r="J10" s="16">
        <f>H10/I10*100</f>
        <v>98.84350713186059</v>
      </c>
      <c r="K10" s="14">
        <v>4</v>
      </c>
      <c r="L10" s="14">
        <v>75398.3</v>
      </c>
      <c r="M10" s="14">
        <v>31180.7</v>
      </c>
      <c r="N10" s="15">
        <f>M10/(L10+M10)*100</f>
        <v>29.25595098471556</v>
      </c>
      <c r="O10" s="14">
        <v>4</v>
      </c>
      <c r="P10" s="14">
        <v>65</v>
      </c>
      <c r="Q10" s="14">
        <v>1</v>
      </c>
      <c r="R10" s="13" t="s">
        <v>41</v>
      </c>
      <c r="S10" s="14">
        <v>5</v>
      </c>
      <c r="T10" s="14">
        <v>268429.2</v>
      </c>
      <c r="U10" s="14">
        <v>265314.9</v>
      </c>
      <c r="V10" s="16">
        <f>(T10-U10)/T10*100</f>
        <v>1.1601941964585032</v>
      </c>
      <c r="W10" s="14">
        <v>3</v>
      </c>
      <c r="X10" s="14">
        <v>4433.6</v>
      </c>
      <c r="Y10" s="14">
        <v>268429.2</v>
      </c>
      <c r="Z10" s="15">
        <f>X10/Y10*100</f>
        <v>1.6516831998903252</v>
      </c>
      <c r="AA10" s="14">
        <v>4</v>
      </c>
      <c r="AB10" s="19" t="s">
        <v>66</v>
      </c>
      <c r="AC10" s="19" t="s">
        <v>66</v>
      </c>
      <c r="AD10" s="19" t="s">
        <v>66</v>
      </c>
      <c r="AE10" s="19">
        <v>0</v>
      </c>
      <c r="AF10" s="14">
        <v>2536.8</v>
      </c>
      <c r="AG10" s="14">
        <v>0</v>
      </c>
      <c r="AH10" s="14">
        <v>0</v>
      </c>
      <c r="AI10" s="14">
        <v>5</v>
      </c>
      <c r="AJ10" s="14">
        <v>0</v>
      </c>
      <c r="AK10" s="14">
        <v>5</v>
      </c>
      <c r="AL10" s="14">
        <v>4</v>
      </c>
      <c r="AM10" s="14">
        <v>2220</v>
      </c>
      <c r="AN10" s="17">
        <f>AL10/AM10*100</f>
        <v>0.18018018018018017</v>
      </c>
      <c r="AO10" s="14">
        <v>5</v>
      </c>
      <c r="AP10" s="14">
        <v>335.8</v>
      </c>
      <c r="AQ10" s="14">
        <v>2520</v>
      </c>
      <c r="AR10" s="14">
        <f>SUM(I10)</f>
        <v>107826</v>
      </c>
      <c r="AS10" s="14" t="b">
        <f>AQ10-AP10&lt;AR10/12</f>
        <v>1</v>
      </c>
      <c r="AT10" s="14">
        <v>5</v>
      </c>
      <c r="AU10" s="14" t="s">
        <v>41</v>
      </c>
      <c r="AV10" s="14">
        <v>5</v>
      </c>
      <c r="AW10" s="14" t="s">
        <v>61</v>
      </c>
      <c r="AX10" s="14">
        <v>0</v>
      </c>
      <c r="AY10" s="14" t="s">
        <v>41</v>
      </c>
      <c r="AZ10" s="14">
        <v>5</v>
      </c>
      <c r="BA10" s="14">
        <v>0</v>
      </c>
      <c r="BB10" s="14">
        <v>1</v>
      </c>
      <c r="BC10" s="14">
        <v>0</v>
      </c>
      <c r="BD10" s="14">
        <v>5</v>
      </c>
      <c r="BE10" s="5" t="s">
        <v>41</v>
      </c>
      <c r="BF10" s="5">
        <v>5</v>
      </c>
      <c r="BG10" s="14" t="s">
        <v>42</v>
      </c>
      <c r="BH10" s="14">
        <v>0</v>
      </c>
      <c r="BI10" s="6" t="e">
        <f>BH10+BF10+BD10+AZ10+AX10+AV10+AT10+AO10+AK10+AI10+AE10+#REF!+AA10+W10+S10+Q10+O10+K10+G10+C10</f>
        <v>#REF!</v>
      </c>
      <c r="BJ10" s="6">
        <v>95</v>
      </c>
      <c r="BK10" s="7" t="e">
        <f>BI10/BJ10</f>
        <v>#REF!</v>
      </c>
      <c r="BL10" s="9" t="e">
        <f>BK10*5</f>
        <v>#REF!</v>
      </c>
      <c r="BN10" s="22">
        <f>SUM(C10+G10+K10+O10+Q10+S10+W10+AA10+AE10+AI10+AK10+AO10+AT10+AV10+AX10+AZ10+BD10+BF10+BH10)</f>
        <v>67</v>
      </c>
      <c r="BO10" s="23">
        <v>85</v>
      </c>
      <c r="BP10" s="24">
        <f>SUM(BN10/BO10)*5</f>
        <v>3.941176470588235</v>
      </c>
    </row>
    <row r="11" spans="1:68" ht="21" customHeight="1">
      <c r="A11" s="20" t="s">
        <v>65</v>
      </c>
      <c r="B11" s="6"/>
      <c r="C11" s="6">
        <f>SUM(C6:C10)/5</f>
        <v>3.4</v>
      </c>
      <c r="D11" s="6"/>
      <c r="E11" s="6"/>
      <c r="F11" s="6"/>
      <c r="G11" s="6">
        <f>SUM(G6:G10)/5</f>
        <v>3.4</v>
      </c>
      <c r="H11" s="6"/>
      <c r="I11" s="6"/>
      <c r="J11" s="6"/>
      <c r="K11" s="6">
        <f>SUM(K6:K10)/5</f>
        <v>3.2</v>
      </c>
      <c r="L11" s="6"/>
      <c r="M11" s="6"/>
      <c r="N11" s="6"/>
      <c r="O11" s="6">
        <f>SUM(O6:O10)/5</f>
        <v>3.8</v>
      </c>
      <c r="P11" s="6"/>
      <c r="Q11" s="6">
        <f>SUM(Q6:Q10)/5</f>
        <v>2.4</v>
      </c>
      <c r="R11" s="6"/>
      <c r="S11" s="6">
        <f>SUM(S6:S10)/5</f>
        <v>5</v>
      </c>
      <c r="T11" s="6"/>
      <c r="U11" s="6"/>
      <c r="V11" s="6"/>
      <c r="W11" s="6">
        <f>SUM(W6:W10)/5</f>
        <v>2.6</v>
      </c>
      <c r="X11" s="6"/>
      <c r="Y11" s="6"/>
      <c r="Z11" s="6"/>
      <c r="AA11" s="6">
        <f>SUM(AA6:AA10)/5</f>
        <v>4</v>
      </c>
      <c r="AB11" s="6"/>
      <c r="AC11" s="6"/>
      <c r="AD11" s="6"/>
      <c r="AE11" s="6">
        <f>SUM(AE6:AE10)/5</f>
        <v>3</v>
      </c>
      <c r="AF11" s="6"/>
      <c r="AG11" s="6"/>
      <c r="AH11" s="6"/>
      <c r="AI11" s="6">
        <f>SUM(AI6:AI10)/5</f>
        <v>3.8</v>
      </c>
      <c r="AJ11" s="6"/>
      <c r="AK11" s="6">
        <f>SUM(AK6:AK10)/5</f>
        <v>5</v>
      </c>
      <c r="AL11" s="6"/>
      <c r="AM11" s="6"/>
      <c r="AN11" s="6"/>
      <c r="AO11" s="6">
        <f>SUM(AO6:AO10)/5</f>
        <v>5</v>
      </c>
      <c r="AP11" s="6"/>
      <c r="AQ11" s="6"/>
      <c r="AR11" s="6"/>
      <c r="AS11" s="6"/>
      <c r="AT11" s="6">
        <f>SUM(AT6:AT10)/5</f>
        <v>4</v>
      </c>
      <c r="AU11" s="6"/>
      <c r="AV11" s="6">
        <f>SUM(AV6:AV10)/5</f>
        <v>5</v>
      </c>
      <c r="AW11" s="6"/>
      <c r="AX11" s="6">
        <f>SUM(AX6:AX10)/5</f>
        <v>2</v>
      </c>
      <c r="AY11" s="6"/>
      <c r="AZ11" s="6">
        <f>SUM(AZ6:AZ10)/5</f>
        <v>5</v>
      </c>
      <c r="BA11" s="6"/>
      <c r="BB11" s="6"/>
      <c r="BC11" s="6"/>
      <c r="BD11" s="6">
        <f>SUM(BD6:BD10)/5</f>
        <v>5</v>
      </c>
      <c r="BE11" s="6"/>
      <c r="BF11" s="6">
        <f>SUM(BF6:BF10)/5</f>
        <v>5</v>
      </c>
      <c r="BG11" s="6"/>
      <c r="BH11" s="6">
        <f>SUM(BH6:BH10)/5</f>
        <v>1</v>
      </c>
      <c r="BL11" s="9" t="e">
        <f>SUM(BL6:BL10)/9</f>
        <v>#REF!</v>
      </c>
      <c r="BN11" s="22"/>
      <c r="BO11" s="6"/>
      <c r="BP11" s="6">
        <f>SUM(BP6:BP10)/5</f>
        <v>4.065359477124183</v>
      </c>
    </row>
    <row r="13" ht="12.75">
      <c r="AB13" t="s">
        <v>45</v>
      </c>
    </row>
  </sheetData>
  <sheetProtection/>
  <mergeCells count="20">
    <mergeCell ref="A4:A5"/>
    <mergeCell ref="B4:C4"/>
    <mergeCell ref="D4:G4"/>
    <mergeCell ref="H4:K4"/>
    <mergeCell ref="L4:O4"/>
    <mergeCell ref="P4:Q4"/>
    <mergeCell ref="R4:S4"/>
    <mergeCell ref="T4:W4"/>
    <mergeCell ref="X4:AA4"/>
    <mergeCell ref="AB4:AE4"/>
    <mergeCell ref="AF4:AI4"/>
    <mergeCell ref="AJ4:AK4"/>
    <mergeCell ref="AL4:AO4"/>
    <mergeCell ref="AP4:AT4"/>
    <mergeCell ref="AU4:AV4"/>
    <mergeCell ref="BG4:BH4"/>
    <mergeCell ref="AW4:AX4"/>
    <mergeCell ref="AY4:AZ4"/>
    <mergeCell ref="BA4:BD4"/>
    <mergeCell ref="BE4:BF4"/>
  </mergeCells>
  <printOptions/>
  <pageMargins left="0.75" right="0.75" top="1" bottom="1" header="0.5" footer="0.5"/>
  <pageSetup fitToWidth="4" fitToHeight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Егорова Татьяна Викторовна</cp:lastModifiedBy>
  <cp:lastPrinted>2015-03-29T03:44:44Z</cp:lastPrinted>
  <dcterms:created xsi:type="dcterms:W3CDTF">2012-12-05T13:17:00Z</dcterms:created>
  <dcterms:modified xsi:type="dcterms:W3CDTF">2015-03-29T04:40:25Z</dcterms:modified>
  <cp:category/>
  <cp:version/>
  <cp:contentType/>
  <cp:contentStatus/>
</cp:coreProperties>
</file>